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2520" windowWidth="15480" windowHeight="11475"/>
  </bookViews>
  <sheets>
    <sheet name="0503721" sheetId="1" r:id="rId1"/>
  </sheets>
  <calcPr calcId="145621" fullPrecision="0"/>
</workbook>
</file>

<file path=xl/calcChain.xml><?xml version="1.0" encoding="utf-8"?>
<calcChain xmlns="http://schemas.openxmlformats.org/spreadsheetml/2006/main">
  <c r="G17" i="1"/>
  <c r="G18"/>
  <c r="G19"/>
  <c r="F20"/>
  <c r="G20"/>
  <c r="G22"/>
  <c r="G23"/>
  <c r="G26"/>
  <c r="D27"/>
  <c r="D24" s="1"/>
  <c r="E27"/>
  <c r="E24" s="1"/>
  <c r="E16" s="1"/>
  <c r="F27"/>
  <c r="F24"/>
  <c r="F16" s="1"/>
  <c r="G29"/>
  <c r="G30"/>
  <c r="G31"/>
  <c r="D32"/>
  <c r="G32" s="1"/>
  <c r="E32"/>
  <c r="F32"/>
  <c r="G34"/>
  <c r="G35"/>
  <c r="G36"/>
  <c r="G37"/>
  <c r="G38"/>
  <c r="D45"/>
  <c r="E45"/>
  <c r="G45" s="1"/>
  <c r="F45"/>
  <c r="G47"/>
  <c r="G48"/>
  <c r="G49"/>
  <c r="D50"/>
  <c r="G50" s="1"/>
  <c r="E50"/>
  <c r="F50"/>
  <c r="G52"/>
  <c r="G53"/>
  <c r="G54"/>
  <c r="G55"/>
  <c r="G56"/>
  <c r="G57"/>
  <c r="E58"/>
  <c r="F58"/>
  <c r="G60"/>
  <c r="G61"/>
  <c r="D62"/>
  <c r="E62"/>
  <c r="G62" s="1"/>
  <c r="F62"/>
  <c r="G64"/>
  <c r="G65"/>
  <c r="D66"/>
  <c r="G66" s="1"/>
  <c r="E66"/>
  <c r="F66"/>
  <c r="G68"/>
  <c r="G69"/>
  <c r="D70"/>
  <c r="E70"/>
  <c r="G70" s="1"/>
  <c r="F70"/>
  <c r="G72"/>
  <c r="G73"/>
  <c r="G74"/>
  <c r="D80"/>
  <c r="E80"/>
  <c r="F80"/>
  <c r="G80"/>
  <c r="G82"/>
  <c r="G83"/>
  <c r="G84"/>
  <c r="G85"/>
  <c r="G88"/>
  <c r="G89"/>
  <c r="D91"/>
  <c r="E91"/>
  <c r="F91"/>
  <c r="G93"/>
  <c r="G94"/>
  <c r="D95"/>
  <c r="G95" s="1"/>
  <c r="E95"/>
  <c r="F95"/>
  <c r="G97"/>
  <c r="G98"/>
  <c r="D99"/>
  <c r="E99"/>
  <c r="G99" s="1"/>
  <c r="F99"/>
  <c r="G101"/>
  <c r="G102"/>
  <c r="D103"/>
  <c r="D90" s="1"/>
  <c r="E103"/>
  <c r="F103"/>
  <c r="F90" s="1"/>
  <c r="G105"/>
  <c r="G106"/>
  <c r="D107"/>
  <c r="E107"/>
  <c r="F107"/>
  <c r="G107"/>
  <c r="G109"/>
  <c r="G110"/>
  <c r="D118"/>
  <c r="E118"/>
  <c r="F118"/>
  <c r="G120"/>
  <c r="G121"/>
  <c r="D122"/>
  <c r="E122"/>
  <c r="F122"/>
  <c r="G122"/>
  <c r="G124"/>
  <c r="G125"/>
  <c r="D126"/>
  <c r="G126" s="1"/>
  <c r="E126"/>
  <c r="F126"/>
  <c r="G128"/>
  <c r="G129"/>
  <c r="D130"/>
  <c r="E130"/>
  <c r="F130"/>
  <c r="G130"/>
  <c r="G132"/>
  <c r="G133"/>
  <c r="D134"/>
  <c r="G134" s="1"/>
  <c r="E134"/>
  <c r="F134"/>
  <c r="G136"/>
  <c r="G137"/>
  <c r="D138"/>
  <c r="D117" s="1"/>
  <c r="E138"/>
  <c r="F138"/>
  <c r="G140"/>
  <c r="G141"/>
  <c r="D148"/>
  <c r="E148"/>
  <c r="F148"/>
  <c r="G148"/>
  <c r="G150"/>
  <c r="G151"/>
  <c r="D152"/>
  <c r="G152" s="1"/>
  <c r="E152"/>
  <c r="F152"/>
  <c r="G154"/>
  <c r="G155"/>
  <c r="D156"/>
  <c r="E156"/>
  <c r="F156"/>
  <c r="F147" s="1"/>
  <c r="G158"/>
  <c r="G159"/>
  <c r="E44" l="1"/>
  <c r="E87" s="1"/>
  <c r="E117"/>
  <c r="E116" s="1"/>
  <c r="E86" s="1"/>
  <c r="E90"/>
  <c r="G90" s="1"/>
  <c r="G91"/>
  <c r="G156"/>
  <c r="F117"/>
  <c r="F116" s="1"/>
  <c r="F86" s="1"/>
  <c r="E147"/>
  <c r="F44"/>
  <c r="F87" s="1"/>
  <c r="G27"/>
  <c r="G118"/>
  <c r="D116"/>
  <c r="G117"/>
  <c r="D16"/>
  <c r="G24"/>
  <c r="G58"/>
  <c r="D44"/>
  <c r="D147"/>
  <c r="G103"/>
  <c r="G138"/>
  <c r="G147" l="1"/>
  <c r="G44"/>
  <c r="G116"/>
  <c r="G16"/>
  <c r="D87"/>
  <c r="G87" s="1"/>
  <c r="D86"/>
  <c r="G86" s="1"/>
</calcChain>
</file>

<file path=xl/sharedStrings.xml><?xml version="1.0" encoding="utf-8"?>
<sst xmlns="http://schemas.openxmlformats.org/spreadsheetml/2006/main" count="439" uniqueCount="309">
  <si>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</si>
  <si>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</si>
  <si>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</si>
  <si>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</si>
  <si>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</si>
  <si>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</si>
  <si>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</si>
  <si>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</si>
  <si>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</si>
  <si>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</si>
  <si>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</si>
  <si>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</si>
  <si>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</si>
  <si>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</si>
  <si>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</si>
  <si>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</si>
  <si>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</si>
  <si>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</si>
  <si>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</si>
  <si>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</si>
  <si>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</si>
  <si>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</si>
  <si>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</si>
  <si>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</si>
  <si>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</si>
  <si>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</si>
  <si>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</si>
  <si>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</si>
  <si>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</si>
  <si>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</si>
  <si>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</si>
  <si>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</si>
  <si>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</si>
  <si>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</si>
  <si>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</si>
  <si>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</si>
  <si>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</si>
  <si>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</si>
  <si>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</si>
  <si>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</si>
  <si>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</si>
  <si>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</si>
  <si>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</si>
  <si>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</si>
  <si>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</si>
  <si>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</si>
  <si>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</si>
  <si>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</si>
  <si>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</si>
  <si>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</si>
  <si>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</si>
  <si>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</si>
  <si>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</si>
  <si>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</si>
  <si>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</si>
  <si>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</si>
  <si>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</si>
  <si>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</si>
  <si>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</si>
  <si>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</si>
  <si>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</si>
  <si>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</si>
  <si>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</si>
  <si>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</si>
  <si>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</si>
  <si>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</si>
  <si>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</si>
  <si>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</si>
  <si>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</si>
  <si>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</si>
  <si>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</si>
  <si>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</si>
  <si>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</si>
  <si>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</si>
  <si>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</si>
  <si>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</si>
  <si>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</si>
  <si>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</si>
  <si>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</si>
  <si>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</si>
  <si>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</si>
  <si>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</si>
  <si>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</si>
  <si>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</si>
  <si>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</si>
  <si>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</si>
  <si>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</si>
  <si>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</si>
  <si>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</si>
  <si>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</si>
  <si>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</si>
  <si>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</si>
  <si>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</si>
  <si>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</si>
  <si>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</si>
  <si>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</si>
  <si>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</si>
  <si>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</si>
  <si>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</si>
  <si>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</si>
  <si>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</si>
  <si>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</si>
  <si>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</si>
  <si>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</si>
  <si>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</si>
  <si>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</si>
  <si>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</si>
  <si>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</si>
  <si>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</si>
  <si>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</si>
  <si>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</si>
  <si>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</si>
  <si>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</si>
  <si>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</si>
  <si>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</si>
  <si>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</si>
  <si>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</si>
  <si>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</si>
  <si>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</si>
  <si>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</si>
  <si>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</si>
  <si>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</si>
  <si>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</si>
  <si>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</si>
  <si>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</si>
  <si>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</si>
  <si>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</si>
  <si>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</si>
  <si>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</si>
  <si>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</si>
  <si>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</si>
  <si>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</si>
  <si>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</si>
  <si>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</si>
  <si>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</si>
  <si>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</si>
  <si>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</si>
  <si>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</si>
  <si>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</si>
  <si>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</si>
  <si>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</si>
  <si>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</si>
  <si>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</si>
  <si>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</si>
  <si>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</si>
  <si>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</si>
  <si>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</si>
  <si>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</si>
  <si>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</si>
  <si>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</si>
  <si>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</si>
  <si>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</si>
  <si>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</si>
  <si>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</si>
  <si>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</si>
  <si>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</si>
  <si>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</si>
  <si>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</si>
  <si>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</si>
  <si>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</si>
  <si>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</si>
  <si>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</si>
  <si>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</si>
  <si>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</si>
  <si>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</si>
  <si>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</si>
  <si>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</si>
  <si>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</si>
  <si>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</si>
  <si>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</si>
  <si>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</si>
  <si>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</si>
  <si>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</si>
  <si>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</si>
  <si>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</si>
  <si>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</si>
  <si>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</si>
  <si>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</si>
  <si>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</si>
  <si>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</si>
  <si>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</si>
  <si>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</si>
  <si>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</si>
  <si>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</si>
  <si>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</si>
  <si>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</si>
  <si>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</si>
  <si>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</si>
  <si>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</si>
  <si>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</si>
  <si>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</si>
  <si>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</si>
  <si>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</si>
  <si>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</si>
  <si>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</si>
  <si>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</si>
  <si>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</si>
  <si>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</si>
  <si>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</si>
  <si>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</si>
  <si>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</si>
  <si>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</si>
  <si>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</si>
  <si>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по субсидиям субсидии на осуществление капитальных вложений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</si>
  <si>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</si>
  <si>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</si>
  <si>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</si>
  <si>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</si>
  <si>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</si>
  <si>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41247793</t>
  </si>
  <si>
    <t>Муниципальное автономное общеобразовательное учреждение Озернинская средняя общеобразовательная школа</t>
  </si>
  <si>
    <t>Оплетаева Нина Ивановна</t>
  </si>
  <si>
    <t>Долгушина Нина Ипполитовна</t>
  </si>
  <si>
    <t>01 января 2016 г.</t>
  </si>
  <si>
    <t>011</t>
  </si>
  <si>
    <t>Отдел образования администрации Викуловского муниципального района</t>
  </si>
  <si>
    <t>26170691</t>
  </si>
  <si>
    <t>3</t>
  </si>
  <si>
    <t>5</t>
  </si>
  <si>
    <t>01.01.2016</t>
  </si>
  <si>
    <t>ГОД</t>
  </si>
  <si>
    <t>500</t>
  </si>
  <si>
    <t>амортизация основных средств и нематериальных активов</t>
  </si>
  <si>
    <t>Операционный результат до налогообложения  (стр.010 - стр.150)</t>
  </si>
  <si>
    <t>Расходы  (стр.160 + стр.170 + стр. 190 + стр.210 +                                                             стр. 230 + стр. 240 + стр. 250 + стр. 260 + стр. 290)</t>
  </si>
  <si>
    <t>пособия по социальной помощи населению</t>
  </si>
  <si>
    <t>Чистое поступление иных финансовых активов</t>
  </si>
  <si>
    <t>увеличение задолженности по  предоставленным займам (ссудам)</t>
  </si>
  <si>
    <t>арендная плата за пользование имуществом</t>
  </si>
  <si>
    <t>транспортные услуги</t>
  </si>
  <si>
    <t>Доходы от штрафов, пени, иных сумм принудительного изъятия</t>
  </si>
  <si>
    <t>Прочие расходы</t>
  </si>
  <si>
    <t>уменьшение задолженности по  предоставленным займам (ссудам)</t>
  </si>
  <si>
    <t>прочие выплаты</t>
  </si>
  <si>
    <t>Приобретение работ, услуг</t>
  </si>
  <si>
    <t>Доходы от собственности</t>
  </si>
  <si>
    <t>Доходы от оказания платных услуг (работ)</t>
  </si>
  <si>
    <t>поступления от наднациональных организаций и правительств 
                 иностранных государств</t>
  </si>
  <si>
    <t>доходы от реализации нефинансовых активов</t>
  </si>
  <si>
    <t>Чистое поступление основных средств</t>
  </si>
  <si>
    <t>Чистое поступление непроизведенных активов</t>
  </si>
  <si>
    <t>Операции с финансовыми активами (стр.410 + стр.420 + стр.440 +стр.460 + стр.470 + стр.480)</t>
  </si>
  <si>
    <t>увеличение затрат</t>
  </si>
  <si>
    <t>Чистое поступление средств учреждений</t>
  </si>
  <si>
    <t>увеличение стоимости ценных бумаг, кроме акций</t>
  </si>
  <si>
    <t>выбытие средств</t>
  </si>
  <si>
    <t>уменьшение стоимости акций и иных форм участия в капитале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</si>
  <si>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</si>
  <si>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</si>
  <si>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</si>
  <si>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Доходы (стр.030 + стр.040 + стр.050 + стр.060 + стр.090 + стр.100 + стр.110)</t>
  </si>
  <si>
    <t>доходы от реализации финансовых активов</t>
  </si>
  <si>
    <t>иные прочие доходы</t>
  </si>
  <si>
    <t>перечисления международным организациям</t>
  </si>
  <si>
    <t>увеличение стоимости основных средств</t>
  </si>
  <si>
    <t>увеличение стоимости материальных запасов</t>
  </si>
  <si>
    <t>увеличение дебиторской задолженности</t>
  </si>
  <si>
    <t>обслуживание долговых обязательств перед резидентами</t>
  </si>
  <si>
    <t>уменьшение стоимости непроизведенных активов</t>
  </si>
  <si>
    <t>Доходы будущих периодов</t>
  </si>
  <si>
    <t>Безвозмездные перечисления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</si>
  <si>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</si>
  <si>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</si>
  <si>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</si>
  <si>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Расходы по операциям с активами</t>
  </si>
  <si>
    <t>чрезвычайные расходы по операциям с активами</t>
  </si>
  <si>
    <t>Чистый операционный результат (стр.301 - стр.302 + стр.303); (стр.310 + стр.380)</t>
  </si>
  <si>
    <t>Чистое поступление материальных запасов</t>
  </si>
  <si>
    <t>Операции с финансовыми активами и обязательствами (стр.390 - стр.510)</t>
  </si>
  <si>
    <t>увеличение стоимости акций и иных форм участия в капитале</t>
  </si>
  <si>
    <t>увеличение стоимости  иных финансовых активов</t>
  </si>
  <si>
    <t>Чистое увеличение прочей кредиторской задолженности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</si>
  <si>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</si>
  <si>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</si>
  <si>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нерезидентами</t>
  </si>
  <si>
    <t>начисления на выплаты по оплате труда</t>
  </si>
  <si>
    <t>коммунальные услуги</t>
  </si>
  <si>
    <t>поступления от международных финансовых организаций</t>
  </si>
  <si>
    <t>Доходы от операций с активами</t>
  </si>
  <si>
    <t>Прочие доходы</t>
  </si>
  <si>
    <t>обслуживание долговых обязательств перед нерезидентами</t>
  </si>
  <si>
    <t>пенсии, пособия, выплачиваемые организациями сектора
                  государственного управления</t>
  </si>
  <si>
    <t>Расходы будущих периодов</t>
  </si>
  <si>
    <t>Налог на прибыль</t>
  </si>
  <si>
    <t>увеличение стоимости непроизведенных активов</t>
  </si>
  <si>
    <t>уменьшение стоимости основных средств</t>
  </si>
  <si>
    <t>уменьшение затрат</t>
  </si>
  <si>
    <t>поступление средств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</si>
  <si>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</si>
  <si>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</si>
  <si>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уменьшение прочей кредиторской задолженности</t>
  </si>
  <si>
    <t>работы, услуги по содержанию имущества</t>
  </si>
  <si>
    <t>прочие работы, услуги</t>
  </si>
  <si>
    <t>безвозмездные перечисления государственным
                   и муниципальным организациям</t>
  </si>
  <si>
    <t>Чистое поступление нематериальных активов</t>
  </si>
  <si>
    <t>Чистое изменение затрат на изготовление готовой продукции (работ, услуг)</t>
  </si>
  <si>
    <t>уменьшение стоимости материальных запасов</t>
  </si>
  <si>
    <t>Чистое увеличение дебиторской задолженности</t>
  </si>
  <si>
    <t>заработная плата</t>
  </si>
  <si>
    <t>услуги связи</t>
  </si>
  <si>
    <t>Безвозмездные  поступления от бюджетов</t>
  </si>
  <si>
    <t>Обслуживание долговых обязательств</t>
  </si>
  <si>
    <t>иностранных государств</t>
  </si>
  <si>
    <t>расходование материальных запасов</t>
  </si>
  <si>
    <t>Операции с нефинансовыми активами (стр.320 + стр.330 + стр.350 + стр.360 + стр.370)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</si>
  <si>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</si>
  <si>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</si>
  <si>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ценных бумаг, кроме акций</t>
  </si>
  <si>
    <t>71615412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</si>
</sst>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7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49" fontId="2" fillId="24" borderId="25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wrapText="1"/>
    </xf>
    <xf numFmtId="49" fontId="2" fillId="24" borderId="27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0" fontId="6" fillId="24" borderId="26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/>
    </xf>
    <xf numFmtId="0" fontId="6" fillId="24" borderId="31" xfId="0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2" fillId="24" borderId="15" xfId="0" applyNumberFormat="1" applyFont="1" applyFill="1" applyBorder="1" applyAlignment="1">
      <alignment horizontal="center"/>
    </xf>
    <xf numFmtId="0" fontId="2" fillId="24" borderId="0" xfId="0" applyFont="1" applyFill="1"/>
    <xf numFmtId="49" fontId="2" fillId="24" borderId="34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2" fillId="24" borderId="37" xfId="0" applyFont="1" applyFill="1" applyBorder="1" applyAlignment="1">
      <alignment horizontal="left" wrapText="1"/>
    </xf>
    <xf numFmtId="49" fontId="2" fillId="24" borderId="38" xfId="0" applyNumberFormat="1" applyFont="1" applyFill="1" applyBorder="1" applyAlignment="1">
      <alignment horizontal="center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center" wrapText="1"/>
    </xf>
    <xf numFmtId="0" fontId="5" fillId="24" borderId="31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left" wrapText="1" indent="1"/>
    </xf>
    <xf numFmtId="0" fontId="2" fillId="24" borderId="15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left" wrapText="1" indent="1"/>
    </xf>
    <xf numFmtId="0" fontId="2" fillId="24" borderId="37" xfId="0" applyFont="1" applyFill="1" applyBorder="1" applyAlignment="1">
      <alignment horizontal="left" wrapText="1" indent="5"/>
    </xf>
    <xf numFmtId="0" fontId="2" fillId="24" borderId="40" xfId="0" applyFont="1" applyFill="1" applyBorder="1" applyAlignment="1">
      <alignment horizontal="left" wrapText="1"/>
    </xf>
    <xf numFmtId="49" fontId="2" fillId="24" borderId="23" xfId="0" applyNumberFormat="1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 applyProtection="1">
      <alignment horizontal="center"/>
      <protection locked="0"/>
    </xf>
    <xf numFmtId="164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/>
    <xf numFmtId="49" fontId="2" fillId="0" borderId="22" xfId="0" applyNumberFormat="1" applyFont="1" applyBorder="1" applyAlignment="1" applyProtection="1">
      <alignment horizontal="center" wrapText="1"/>
      <protection locked="0"/>
    </xf>
    <xf numFmtId="164" fontId="2" fillId="25" borderId="43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0" borderId="44" xfId="0" applyNumberFormat="1" applyFont="1" applyBorder="1" applyAlignment="1" applyProtection="1">
      <alignment horizontal="right"/>
      <protection locked="0"/>
    </xf>
    <xf numFmtId="164" fontId="2" fillId="24" borderId="19" xfId="0" applyNumberFormat="1" applyFont="1" applyFill="1" applyBorder="1" applyAlignment="1">
      <alignment horizontal="right"/>
    </xf>
    <xf numFmtId="164" fontId="2" fillId="25" borderId="45" xfId="0" applyNumberFormat="1" applyFont="1" applyFill="1" applyBorder="1" applyAlignment="1">
      <alignment horizontal="right"/>
    </xf>
    <xf numFmtId="164" fontId="2" fillId="26" borderId="44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>
      <alignment horizontal="right"/>
    </xf>
    <xf numFmtId="164" fontId="2" fillId="24" borderId="16" xfId="0" applyNumberFormat="1" applyFont="1" applyFill="1" applyBorder="1" applyAlignment="1">
      <alignment horizontal="right"/>
    </xf>
    <xf numFmtId="164" fontId="2" fillId="24" borderId="1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>
      <alignment horizontal="right"/>
    </xf>
    <xf numFmtId="164" fontId="2" fillId="25" borderId="47" xfId="0" applyNumberFormat="1" applyFont="1" applyFill="1" applyBorder="1" applyAlignment="1">
      <alignment horizontal="right"/>
    </xf>
    <xf numFmtId="164" fontId="2" fillId="26" borderId="20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 applyProtection="1">
      <alignment horizontal="right"/>
      <protection locked="0"/>
    </xf>
    <xf numFmtId="164" fontId="2" fillId="24" borderId="1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4" borderId="32" xfId="0" applyNumberFormat="1" applyFont="1" applyFill="1" applyBorder="1" applyAlignment="1">
      <alignment horizontal="right"/>
    </xf>
    <xf numFmtId="164" fontId="2" fillId="26" borderId="32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5" borderId="48" xfId="0" applyNumberFormat="1" applyFont="1" applyFill="1" applyBorder="1" applyAlignment="1">
      <alignment horizontal="right"/>
    </xf>
    <xf numFmtId="164" fontId="2" fillId="26" borderId="19" xfId="0" applyNumberFormat="1" applyFont="1" applyFill="1" applyBorder="1" applyAlignment="1">
      <alignment horizontal="right"/>
    </xf>
    <xf numFmtId="164" fontId="2" fillId="25" borderId="49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4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 horizontal="left" wrapText="1" indent="4"/>
    </xf>
    <xf numFmtId="0" fontId="2" fillId="24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27" borderId="32" xfId="0" applyNumberFormat="1" applyFont="1" applyFill="1" applyBorder="1" applyAlignment="1">
      <alignment horizontal="right"/>
    </xf>
    <xf numFmtId="164" fontId="2" fillId="28" borderId="28" xfId="0" applyNumberFormat="1" applyFont="1" applyFill="1" applyBorder="1" applyAlignment="1">
      <alignment horizontal="right"/>
    </xf>
    <xf numFmtId="164" fontId="2" fillId="28" borderId="14" xfId="0" applyNumberFormat="1" applyFont="1" applyFill="1" applyBorder="1" applyAlignment="1">
      <alignment horizontal="right"/>
    </xf>
    <xf numFmtId="164" fontId="2" fillId="28" borderId="32" xfId="0" applyNumberFormat="1" applyFont="1" applyFill="1" applyBorder="1" applyAlignment="1">
      <alignment horizontal="right"/>
    </xf>
    <xf numFmtId="164" fontId="2" fillId="28" borderId="51" xfId="0" applyNumberFormat="1" applyFont="1" applyFill="1" applyBorder="1" applyAlignment="1">
      <alignment horizontal="right"/>
    </xf>
    <xf numFmtId="164" fontId="2" fillId="29" borderId="52" xfId="0" applyNumberFormat="1" applyFont="1" applyFill="1" applyBorder="1" applyAlignment="1">
      <alignment horizontal="right"/>
    </xf>
    <xf numFmtId="164" fontId="2" fillId="29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30" borderId="44" xfId="0" applyNumberFormat="1" applyFont="1" applyFill="1" applyBorder="1" applyAlignment="1" applyProtection="1">
      <alignment horizontal="right"/>
    </xf>
    <xf numFmtId="164" fontId="2" fillId="30" borderId="44" xfId="0" applyNumberFormat="1" applyFont="1" applyFill="1" applyBorder="1" applyAlignment="1">
      <alignment horizontal="right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72"/>
  <sheetViews>
    <sheetView tabSelected="1" workbookViewId="0">
      <selection sqref="A1:F1"/>
    </sheetView>
  </sheetViews>
  <sheetFormatPr defaultRowHeight="15"/>
  <cols>
    <col min="1" max="1" width="55.7109375" style="37" customWidth="1"/>
    <col min="2" max="3" width="5.7109375" style="37" customWidth="1"/>
    <col min="4" max="5" width="18.7109375" style="37" customWidth="1"/>
    <col min="6" max="7" width="18.7109375" style="36" customWidth="1"/>
    <col min="8" max="8" width="9.140625" style="1" hidden="1" customWidth="1"/>
    <col min="9" max="16384" width="9.140625" style="1"/>
  </cols>
  <sheetData>
    <row r="1" spans="1:8" ht="15.75">
      <c r="A1" s="158" t="s">
        <v>0</v>
      </c>
      <c r="B1" s="159"/>
      <c r="C1" s="159"/>
      <c r="D1" s="159"/>
      <c r="E1" s="159"/>
      <c r="F1" s="160"/>
      <c r="G1" s="140" t="s">
        <v>1</v>
      </c>
      <c r="H1" s="36"/>
    </row>
    <row r="2" spans="1:8">
      <c r="A2" s="2"/>
      <c r="B2" s="2"/>
      <c r="C2" s="2"/>
      <c r="D2" s="2"/>
      <c r="E2" s="2"/>
      <c r="F2" s="8" t="s">
        <v>171</v>
      </c>
      <c r="G2" s="141" t="s">
        <v>2</v>
      </c>
      <c r="H2" s="36" t="s">
        <v>218</v>
      </c>
    </row>
    <row r="3" spans="1:8">
      <c r="A3" s="4"/>
      <c r="B3" s="3" t="s">
        <v>176</v>
      </c>
      <c r="C3" s="161" t="s">
        <v>213</v>
      </c>
      <c r="D3" s="161"/>
      <c r="E3" s="3"/>
      <c r="F3" s="8" t="s">
        <v>172</v>
      </c>
      <c r="G3" s="132">
        <v>42370</v>
      </c>
      <c r="H3" s="36" t="s">
        <v>221</v>
      </c>
    </row>
    <row r="4" spans="1:8" ht="38.25" customHeight="1">
      <c r="A4" s="6" t="s">
        <v>177</v>
      </c>
      <c r="B4" s="163" t="s">
        <v>210</v>
      </c>
      <c r="C4" s="163"/>
      <c r="D4" s="163"/>
      <c r="E4" s="163"/>
      <c r="F4" s="8" t="s">
        <v>173</v>
      </c>
      <c r="G4" s="131" t="s">
        <v>209</v>
      </c>
      <c r="H4" s="36" t="s">
        <v>219</v>
      </c>
    </row>
    <row r="5" spans="1:8" ht="14.25" customHeight="1">
      <c r="A5" s="6" t="s">
        <v>178</v>
      </c>
      <c r="B5" s="164"/>
      <c r="C5" s="164"/>
      <c r="D5" s="164"/>
      <c r="E5" s="164"/>
      <c r="F5" s="8" t="s">
        <v>193</v>
      </c>
      <c r="G5" s="5">
        <v>7213002206</v>
      </c>
      <c r="H5" s="36"/>
    </row>
    <row r="6" spans="1:8" ht="25.5" customHeight="1">
      <c r="A6" s="6" t="s">
        <v>179</v>
      </c>
      <c r="B6" s="164" t="s">
        <v>215</v>
      </c>
      <c r="C6" s="164"/>
      <c r="D6" s="164"/>
      <c r="E6" s="164"/>
      <c r="F6" s="8" t="s">
        <v>194</v>
      </c>
      <c r="G6" s="130" t="s">
        <v>308</v>
      </c>
      <c r="H6" s="36" t="s">
        <v>217</v>
      </c>
    </row>
    <row r="7" spans="1:8" ht="15.75" customHeight="1">
      <c r="B7" s="162"/>
      <c r="C7" s="162"/>
      <c r="D7" s="162"/>
      <c r="E7" s="162"/>
      <c r="F7" s="8" t="s">
        <v>173</v>
      </c>
      <c r="G7" s="131" t="s">
        <v>216</v>
      </c>
      <c r="H7" s="36"/>
    </row>
    <row r="8" spans="1:8" ht="10.5" customHeight="1">
      <c r="A8" s="6" t="s">
        <v>180</v>
      </c>
      <c r="B8" s="163"/>
      <c r="C8" s="163"/>
      <c r="D8" s="163"/>
      <c r="E8" s="163"/>
      <c r="F8" s="8" t="s">
        <v>174</v>
      </c>
      <c r="G8" s="131" t="s">
        <v>214</v>
      </c>
      <c r="H8" s="36"/>
    </row>
    <row r="9" spans="1:8" ht="19.5" customHeight="1">
      <c r="A9" s="10" t="s">
        <v>3</v>
      </c>
      <c r="B9"/>
      <c r="C9" s="7"/>
      <c r="D9" s="11"/>
      <c r="E9" s="11"/>
      <c r="F9" s="8"/>
      <c r="G9" s="9"/>
      <c r="H9" s="36" t="s">
        <v>220</v>
      </c>
    </row>
    <row r="10" spans="1:8" ht="15.7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36"/>
    </row>
    <row r="11" spans="1:8" ht="9" customHeight="1">
      <c r="A11" s="11"/>
      <c r="B11" s="11"/>
      <c r="C11" s="11"/>
      <c r="D11" s="11"/>
      <c r="E11" s="11"/>
      <c r="F11" s="11"/>
      <c r="G11" s="11"/>
    </row>
    <row r="12" spans="1:8" s="3" customFormat="1" ht="12" customHeight="1">
      <c r="A12" s="13"/>
      <c r="B12" s="14" t="s">
        <v>5</v>
      </c>
      <c r="C12" s="154" t="s">
        <v>6</v>
      </c>
      <c r="D12" s="15" t="s">
        <v>7</v>
      </c>
      <c r="E12" s="15" t="s">
        <v>197</v>
      </c>
      <c r="F12" s="16" t="s">
        <v>200</v>
      </c>
      <c r="G12" s="17"/>
    </row>
    <row r="13" spans="1:8" s="3" customFormat="1" ht="12" customHeight="1">
      <c r="A13" s="18" t="s">
        <v>8</v>
      </c>
      <c r="B13" s="19" t="s">
        <v>9</v>
      </c>
      <c r="C13" s="155"/>
      <c r="D13" s="20" t="s">
        <v>10</v>
      </c>
      <c r="E13" s="20" t="s">
        <v>198</v>
      </c>
      <c r="F13" s="21" t="s">
        <v>201</v>
      </c>
      <c r="G13" s="22" t="s">
        <v>11</v>
      </c>
    </row>
    <row r="14" spans="1:8" s="3" customFormat="1" ht="12" customHeight="1">
      <c r="A14" s="23"/>
      <c r="B14" s="19" t="s">
        <v>12</v>
      </c>
      <c r="C14" s="156"/>
      <c r="D14" s="24" t="s">
        <v>13</v>
      </c>
      <c r="E14" s="20" t="s">
        <v>199</v>
      </c>
      <c r="F14" s="21" t="s">
        <v>202</v>
      </c>
      <c r="G14" s="22"/>
    </row>
    <row r="15" spans="1:8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</row>
    <row r="16" spans="1:8" s="3" customFormat="1" ht="24">
      <c r="A16" s="42" t="s">
        <v>250</v>
      </c>
      <c r="B16" s="43" t="s">
        <v>16</v>
      </c>
      <c r="C16" s="44" t="s">
        <v>17</v>
      </c>
      <c r="D16" s="146">
        <f>D17+D18+D19+D20+D24+D32+D38</f>
        <v>103592.5</v>
      </c>
      <c r="E16" s="146">
        <f>E17+E18+E19+E20+E24+E32+E38</f>
        <v>16041894.210000001</v>
      </c>
      <c r="F16" s="146">
        <f>F17+F18+F19+F20+F24+F32+F38</f>
        <v>440622.74</v>
      </c>
      <c r="G16" s="100">
        <f>SUM(D16:F16)</f>
        <v>16586109.449999999</v>
      </c>
    </row>
    <row r="17" spans="1:7" s="3" customFormat="1" ht="12">
      <c r="A17" s="45" t="s">
        <v>235</v>
      </c>
      <c r="B17" s="46" t="s">
        <v>18</v>
      </c>
      <c r="C17" s="47" t="s">
        <v>19</v>
      </c>
      <c r="D17" s="101"/>
      <c r="E17" s="150"/>
      <c r="F17" s="102"/>
      <c r="G17" s="104">
        <f>SUM(D17:F17)</f>
        <v>0</v>
      </c>
    </row>
    <row r="18" spans="1:7" s="3" customFormat="1" ht="12">
      <c r="A18" s="45" t="s">
        <v>236</v>
      </c>
      <c r="B18" s="46" t="s">
        <v>20</v>
      </c>
      <c r="C18" s="47" t="s">
        <v>21</v>
      </c>
      <c r="D18" s="101"/>
      <c r="E18" s="150"/>
      <c r="F18" s="102">
        <v>440622.74</v>
      </c>
      <c r="G18" s="104">
        <f>SUM(D18:F18)</f>
        <v>440622.74</v>
      </c>
    </row>
    <row r="19" spans="1:7" s="3" customFormat="1" ht="24">
      <c r="A19" s="45" t="s">
        <v>230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>
      <c r="A20" s="45" t="s">
        <v>300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9499999999999993" customHeight="1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237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>
      <c r="A23" s="48" t="s">
        <v>277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278</v>
      </c>
      <c r="B24" s="46" t="s">
        <v>31</v>
      </c>
      <c r="C24" s="47" t="s">
        <v>32</v>
      </c>
      <c r="D24" s="112">
        <f>D26+D27+D31</f>
        <v>0</v>
      </c>
      <c r="E24" s="105">
        <f>E26+E27+E31</f>
        <v>428112</v>
      </c>
      <c r="F24" s="105">
        <f>F26+F27+F31</f>
        <v>0</v>
      </c>
      <c r="G24" s="104">
        <f>SUM(D24:F24)</f>
        <v>428112</v>
      </c>
    </row>
    <row r="25" spans="1:7" s="3" customFormat="1" ht="9.9499999999999993" customHeight="1">
      <c r="A25" s="38" t="s">
        <v>26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206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>
      <c r="A27" s="139" t="s">
        <v>205</v>
      </c>
      <c r="B27" s="46" t="s">
        <v>35</v>
      </c>
      <c r="C27" s="47" t="s">
        <v>36</v>
      </c>
      <c r="D27" s="112">
        <f>D29</f>
        <v>0</v>
      </c>
      <c r="E27" s="105">
        <f>E29+E30</f>
        <v>428112</v>
      </c>
      <c r="F27" s="105">
        <f>F29+F30</f>
        <v>0</v>
      </c>
      <c r="G27" s="104">
        <f>SUM(D27:F27)</f>
        <v>428112</v>
      </c>
    </row>
    <row r="28" spans="1:7" s="3" customFormat="1" ht="9.9499999999999993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238</v>
      </c>
      <c r="B29" s="49" t="s">
        <v>38</v>
      </c>
      <c r="C29" s="47" t="s">
        <v>36</v>
      </c>
      <c r="D29" s="102"/>
      <c r="E29" s="102">
        <v>428112</v>
      </c>
      <c r="F29" s="102"/>
      <c r="G29" s="111">
        <f>SUM(D29:F29)</f>
        <v>428112</v>
      </c>
    </row>
    <row r="30" spans="1:7" s="3" customFormat="1" ht="11.25">
      <c r="A30" s="48" t="s">
        <v>251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>
      <c r="A31" s="139" t="s">
        <v>207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279</v>
      </c>
      <c r="B32" s="46" t="s">
        <v>17</v>
      </c>
      <c r="C32" s="51" t="s">
        <v>42</v>
      </c>
      <c r="D32" s="112">
        <f>D34+D35+D36+D37</f>
        <v>103592.5</v>
      </c>
      <c r="E32" s="112">
        <f>E34+E35+E36+E37</f>
        <v>15613782.210000001</v>
      </c>
      <c r="F32" s="112">
        <f>F34+F35+F36+F37</f>
        <v>0</v>
      </c>
      <c r="G32" s="104">
        <f>SUM(D32:F32)</f>
        <v>15717374.710000001</v>
      </c>
    </row>
    <row r="33" spans="1:7" s="3" customFormat="1" ht="9.9499999999999993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204</v>
      </c>
      <c r="B34" s="49" t="s">
        <v>43</v>
      </c>
      <c r="C34" s="47" t="s">
        <v>42</v>
      </c>
      <c r="D34" s="136">
        <v>103592.5</v>
      </c>
      <c r="E34" s="102">
        <v>15571007</v>
      </c>
      <c r="F34" s="102"/>
      <c r="G34" s="111">
        <f>SUM(D34:F34)</f>
        <v>15674599.5</v>
      </c>
    </row>
    <row r="35" spans="1:7" s="3" customFormat="1" ht="22.5">
      <c r="A35" s="138" t="s">
        <v>203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>
      <c r="A36" s="138" t="s">
        <v>208</v>
      </c>
      <c r="B36" s="49" t="s">
        <v>45</v>
      </c>
      <c r="C36" s="47" t="s">
        <v>42</v>
      </c>
      <c r="D36" s="110"/>
      <c r="E36" s="110"/>
      <c r="F36" s="149"/>
      <c r="G36" s="104">
        <f>SUM(D36:F36)</f>
        <v>0</v>
      </c>
    </row>
    <row r="37" spans="1:7" s="3" customFormat="1" ht="11.25">
      <c r="A37" s="138" t="s">
        <v>252</v>
      </c>
      <c r="B37" s="49" t="s">
        <v>46</v>
      </c>
      <c r="C37" s="47" t="s">
        <v>42</v>
      </c>
      <c r="D37" s="136"/>
      <c r="E37" s="102">
        <v>42775.21</v>
      </c>
      <c r="F37" s="102"/>
      <c r="G37" s="104">
        <f>SUM(D37:F37)</f>
        <v>42775.21</v>
      </c>
    </row>
    <row r="38" spans="1:7" s="3" customFormat="1" ht="12.75" thickBot="1">
      <c r="A38" s="50" t="s">
        <v>259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4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5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6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224</v>
      </c>
      <c r="B44" s="43" t="s">
        <v>25</v>
      </c>
      <c r="C44" s="57" t="s">
        <v>50</v>
      </c>
      <c r="D44" s="143">
        <f>D45+D50+D58+D62+D66+D70+D74+D80+D85</f>
        <v>103592.5</v>
      </c>
      <c r="E44" s="143">
        <f>E45+E50+E58+E62+E66+E70+E74+E80+E85</f>
        <v>16453144.880000001</v>
      </c>
      <c r="F44" s="143">
        <f>F45+F50+F58+F62+F66+F70+F74+F80+F85</f>
        <v>441345.75</v>
      </c>
      <c r="G44" s="100">
        <f>SUM(D44:F44)</f>
        <v>16998083.129999999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9480840.0099999998</v>
      </c>
      <c r="F45" s="118">
        <f>SUM(F47:F49)</f>
        <v>0</v>
      </c>
      <c r="G45" s="104">
        <f>SUM(D45:F45)</f>
        <v>9480840.0099999998</v>
      </c>
    </row>
    <row r="46" spans="1:7" s="3" customFormat="1" ht="9.9499999999999993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298</v>
      </c>
      <c r="B47" s="49" t="s">
        <v>54</v>
      </c>
      <c r="C47" s="58" t="s">
        <v>55</v>
      </c>
      <c r="D47" s="119"/>
      <c r="E47" s="119">
        <v>7296853.3600000003</v>
      </c>
      <c r="F47" s="119"/>
      <c r="G47" s="111">
        <f>SUM(D47:F47)</f>
        <v>7296853.3600000003</v>
      </c>
    </row>
    <row r="48" spans="1:7" s="3" customFormat="1" ht="11.25">
      <c r="A48" s="48" t="s">
        <v>233</v>
      </c>
      <c r="B48" s="46" t="s">
        <v>56</v>
      </c>
      <c r="C48" s="58" t="s">
        <v>57</v>
      </c>
      <c r="D48" s="120"/>
      <c r="E48" s="120">
        <v>2800</v>
      </c>
      <c r="F48" s="120"/>
      <c r="G48" s="104">
        <f>SUM(D48:F48)</f>
        <v>2800</v>
      </c>
    </row>
    <row r="49" spans="1:7" s="3" customFormat="1" ht="11.25">
      <c r="A49" s="48" t="s">
        <v>275</v>
      </c>
      <c r="B49" s="46" t="s">
        <v>58</v>
      </c>
      <c r="C49" s="58" t="s">
        <v>59</v>
      </c>
      <c r="D49" s="120"/>
      <c r="E49" s="120">
        <v>2181186.65</v>
      </c>
      <c r="F49" s="120"/>
      <c r="G49" s="104">
        <f>SUM(D49:F49)</f>
        <v>2181186.65</v>
      </c>
    </row>
    <row r="50" spans="1:7" s="3" customFormat="1" ht="12">
      <c r="A50" s="45" t="s">
        <v>234</v>
      </c>
      <c r="B50" s="46" t="s">
        <v>32</v>
      </c>
      <c r="C50" s="58" t="s">
        <v>60</v>
      </c>
      <c r="D50" s="118">
        <f>SUM(D52:D57)</f>
        <v>0</v>
      </c>
      <c r="E50" s="118">
        <f>SUM(E52:E57)</f>
        <v>4350409.71</v>
      </c>
      <c r="F50" s="118">
        <f>SUM(F52:F57)</f>
        <v>960</v>
      </c>
      <c r="G50" s="104">
        <f>SUM(D50:F50)</f>
        <v>4351369.71</v>
      </c>
    </row>
    <row r="51" spans="1:7" s="3" customFormat="1" ht="9.9499999999999993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299</v>
      </c>
      <c r="B52" s="49" t="s">
        <v>34</v>
      </c>
      <c r="C52" s="58" t="s">
        <v>61</v>
      </c>
      <c r="D52" s="119"/>
      <c r="E52" s="119">
        <v>42807.71</v>
      </c>
      <c r="F52" s="119"/>
      <c r="G52" s="111">
        <f t="shared" ref="G52:G58" si="0">SUM(D52:F52)</f>
        <v>42807.71</v>
      </c>
    </row>
    <row r="53" spans="1:7" s="3" customFormat="1" ht="11.25">
      <c r="A53" s="48" t="s">
        <v>229</v>
      </c>
      <c r="B53" s="46" t="s">
        <v>36</v>
      </c>
      <c r="C53" s="58" t="s">
        <v>62</v>
      </c>
      <c r="D53" s="120"/>
      <c r="E53" s="120">
        <v>34927</v>
      </c>
      <c r="F53" s="120"/>
      <c r="G53" s="104">
        <f t="shared" si="0"/>
        <v>34927</v>
      </c>
    </row>
    <row r="54" spans="1:7" s="3" customFormat="1" ht="11.25">
      <c r="A54" s="48" t="s">
        <v>276</v>
      </c>
      <c r="B54" s="46" t="s">
        <v>41</v>
      </c>
      <c r="C54" s="58" t="s">
        <v>63</v>
      </c>
      <c r="D54" s="120"/>
      <c r="E54" s="120">
        <v>2034883.24</v>
      </c>
      <c r="F54" s="120"/>
      <c r="G54" s="104">
        <f t="shared" si="0"/>
        <v>2034883.24</v>
      </c>
    </row>
    <row r="55" spans="1:7" s="3" customFormat="1" ht="11.25">
      <c r="A55" s="48" t="s">
        <v>228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1.25">
      <c r="A56" s="48" t="s">
        <v>291</v>
      </c>
      <c r="B56" s="46" t="s">
        <v>66</v>
      </c>
      <c r="C56" s="58" t="s">
        <v>67</v>
      </c>
      <c r="D56" s="120"/>
      <c r="E56" s="120">
        <v>1379169.79</v>
      </c>
      <c r="F56" s="120"/>
      <c r="G56" s="104">
        <f t="shared" si="0"/>
        <v>1379169.79</v>
      </c>
    </row>
    <row r="57" spans="1:7" s="3" customFormat="1" ht="11.25">
      <c r="A57" s="48" t="s">
        <v>292</v>
      </c>
      <c r="B57" s="46" t="s">
        <v>68</v>
      </c>
      <c r="C57" s="58" t="s">
        <v>69</v>
      </c>
      <c r="D57" s="120"/>
      <c r="E57" s="120">
        <v>858621.97</v>
      </c>
      <c r="F57" s="120">
        <v>960</v>
      </c>
      <c r="G57" s="104">
        <f t="shared" si="0"/>
        <v>859581.97</v>
      </c>
    </row>
    <row r="58" spans="1:7" s="3" customFormat="1" ht="12">
      <c r="A58" s="59" t="s">
        <v>301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9499999999999993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257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280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260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9499999999999993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293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261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262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9499999999999993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>
      <c r="A68" s="48" t="s">
        <v>302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253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>
      <c r="A70" s="45" t="s">
        <v>263</v>
      </c>
      <c r="B70" s="46" t="s">
        <v>76</v>
      </c>
      <c r="C70" s="58" t="s">
        <v>83</v>
      </c>
      <c r="D70" s="118">
        <f>SUM(D72:D73)</f>
        <v>103592.5</v>
      </c>
      <c r="E70" s="118">
        <f>SUM(E72:E73)</f>
        <v>51997.42</v>
      </c>
      <c r="F70" s="118">
        <f>SUM(F72:F73)</f>
        <v>0</v>
      </c>
      <c r="G70" s="104">
        <f>SUM(D70:F70)</f>
        <v>155589.92000000001</v>
      </c>
    </row>
    <row r="71" spans="1:7" s="3" customFormat="1" ht="9.9499999999999993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225</v>
      </c>
      <c r="B72" s="49" t="s">
        <v>78</v>
      </c>
      <c r="C72" s="58" t="s">
        <v>84</v>
      </c>
      <c r="D72" s="119">
        <v>103592.5</v>
      </c>
      <c r="E72" s="119">
        <v>51997.42</v>
      </c>
      <c r="F72" s="119"/>
      <c r="G72" s="111">
        <f>SUM(D72:F72)</f>
        <v>155589.92000000001</v>
      </c>
    </row>
    <row r="73" spans="1:7" s="3" customFormat="1" ht="22.5">
      <c r="A73" s="48" t="s">
        <v>281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>
      <c r="A74" s="50" t="s">
        <v>231</v>
      </c>
      <c r="B74" s="62" t="s">
        <v>79</v>
      </c>
      <c r="C74" s="63" t="s">
        <v>87</v>
      </c>
      <c r="D74" s="121"/>
      <c r="E74" s="121">
        <v>36999.199999999997</v>
      </c>
      <c r="F74" s="121"/>
      <c r="G74" s="122">
        <f>SUM(D74:F74)</f>
        <v>36999.199999999997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5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5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6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264</v>
      </c>
      <c r="B80" s="49" t="s">
        <v>83</v>
      </c>
      <c r="C80" s="58" t="s">
        <v>90</v>
      </c>
      <c r="D80" s="123">
        <f>SUM(D82:D84)</f>
        <v>0</v>
      </c>
      <c r="E80" s="123">
        <f>SUM(E82:E84)</f>
        <v>2550398.54</v>
      </c>
      <c r="F80" s="123">
        <f>SUM(F82:F84)</f>
        <v>440385.75</v>
      </c>
      <c r="G80" s="124">
        <f>SUM(D80:F80)</f>
        <v>2990784.29</v>
      </c>
    </row>
    <row r="81" spans="1:7" s="3" customFormat="1" ht="9.9499999999999993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222</v>
      </c>
      <c r="B82" s="49" t="s">
        <v>91</v>
      </c>
      <c r="C82" s="58" t="s">
        <v>92</v>
      </c>
      <c r="D82" s="103"/>
      <c r="E82" s="119">
        <v>946310.39</v>
      </c>
      <c r="F82" s="119"/>
      <c r="G82" s="124">
        <f t="shared" ref="G82:G91" si="1">SUM(D82:F82)</f>
        <v>946310.39</v>
      </c>
    </row>
    <row r="83" spans="1:7" s="3" customFormat="1" ht="11.25">
      <c r="A83" s="38" t="s">
        <v>303</v>
      </c>
      <c r="B83" s="46" t="s">
        <v>93</v>
      </c>
      <c r="C83" s="58" t="s">
        <v>94</v>
      </c>
      <c r="D83" s="120"/>
      <c r="E83" s="120">
        <v>1604088.15</v>
      </c>
      <c r="F83" s="120">
        <v>440385.75</v>
      </c>
      <c r="G83" s="124">
        <f t="shared" si="1"/>
        <v>2044473.9</v>
      </c>
    </row>
    <row r="84" spans="1:7" s="3" customFormat="1" ht="11.25">
      <c r="A84" s="64" t="s">
        <v>265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282</v>
      </c>
      <c r="B85" s="46" t="s">
        <v>87</v>
      </c>
      <c r="C85" s="58"/>
      <c r="D85" s="120"/>
      <c r="E85" s="120">
        <v>-17500</v>
      </c>
      <c r="F85" s="120"/>
      <c r="G85" s="124">
        <f t="shared" si="1"/>
        <v>-17500</v>
      </c>
    </row>
    <row r="86" spans="1:7" s="3" customFormat="1" ht="22.5">
      <c r="A86" s="65" t="s">
        <v>266</v>
      </c>
      <c r="B86" s="46" t="s">
        <v>97</v>
      </c>
      <c r="C86" s="58"/>
      <c r="D86" s="142">
        <f>D90+D116</f>
        <v>0</v>
      </c>
      <c r="E86" s="142">
        <f>E90+E116</f>
        <v>-411250.67</v>
      </c>
      <c r="F86" s="142">
        <f>F90+F116</f>
        <v>-723.01</v>
      </c>
      <c r="G86" s="124">
        <f t="shared" si="1"/>
        <v>-411973.68</v>
      </c>
    </row>
    <row r="87" spans="1:7" s="3" customFormat="1" ht="24">
      <c r="A87" s="45" t="s">
        <v>223</v>
      </c>
      <c r="B87" s="46" t="s">
        <v>98</v>
      </c>
      <c r="C87" s="58"/>
      <c r="D87" s="148">
        <f>D16-D44</f>
        <v>0</v>
      </c>
      <c r="E87" s="148">
        <f>E16-E44</f>
        <v>-411250.67</v>
      </c>
      <c r="F87" s="148">
        <f>F16-F44</f>
        <v>-723.01</v>
      </c>
      <c r="G87" s="124">
        <f t="shared" si="1"/>
        <v>-411973.68</v>
      </c>
    </row>
    <row r="88" spans="1:7" s="3" customFormat="1" ht="12">
      <c r="A88" s="45" t="s">
        <v>283</v>
      </c>
      <c r="B88" s="46" t="s">
        <v>99</v>
      </c>
      <c r="C88" s="58"/>
      <c r="D88" s="117"/>
      <c r="E88" s="120"/>
      <c r="F88" s="120"/>
      <c r="G88" s="124">
        <f t="shared" si="1"/>
        <v>0</v>
      </c>
    </row>
    <row r="89" spans="1:7" s="3" customFormat="1" ht="12">
      <c r="A89" s="134" t="s">
        <v>196</v>
      </c>
      <c r="B89" s="46" t="s">
        <v>195</v>
      </c>
      <c r="C89" s="58"/>
      <c r="D89" s="135"/>
      <c r="E89" s="120"/>
      <c r="F89" s="135"/>
      <c r="G89" s="124">
        <f t="shared" si="1"/>
        <v>0</v>
      </c>
    </row>
    <row r="90" spans="1:7" s="3" customFormat="1" ht="22.5">
      <c r="A90" s="65" t="s">
        <v>304</v>
      </c>
      <c r="B90" s="46" t="s">
        <v>100</v>
      </c>
      <c r="C90" s="58"/>
      <c r="D90" s="145">
        <f>D91+D95+D99+D103+D107</f>
        <v>0</v>
      </c>
      <c r="E90" s="145">
        <f>E91+E95+E99+E103+E107</f>
        <v>-10452739.880000001</v>
      </c>
      <c r="F90" s="145">
        <f>F91+F95+F99+F103+F107</f>
        <v>-2809.81</v>
      </c>
      <c r="G90" s="124">
        <f t="shared" si="1"/>
        <v>-10455549.689999999</v>
      </c>
    </row>
    <row r="91" spans="1:7" s="3" customFormat="1" ht="12">
      <c r="A91" s="45" t="s">
        <v>239</v>
      </c>
      <c r="B91" s="46" t="s">
        <v>101</v>
      </c>
      <c r="C91" s="58"/>
      <c r="D91" s="118">
        <f>D93-D94</f>
        <v>0</v>
      </c>
      <c r="E91" s="118">
        <f>E93-E94</f>
        <v>-9427183.7699999996</v>
      </c>
      <c r="F91" s="118">
        <f>F93-F94</f>
        <v>0</v>
      </c>
      <c r="G91" s="124">
        <f t="shared" si="1"/>
        <v>-9427183.7699999996</v>
      </c>
    </row>
    <row r="92" spans="1:7" s="3" customFormat="1" ht="9.9499999999999993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254</v>
      </c>
      <c r="B93" s="49" t="s">
        <v>102</v>
      </c>
      <c r="C93" s="58" t="s">
        <v>100</v>
      </c>
      <c r="D93" s="119"/>
      <c r="E93" s="119">
        <v>296955.21000000002</v>
      </c>
      <c r="F93" s="119"/>
      <c r="G93" s="124">
        <f>SUM(D93:F93)</f>
        <v>296955.21000000002</v>
      </c>
    </row>
    <row r="94" spans="1:7" s="3" customFormat="1" ht="11.25">
      <c r="A94" s="48" t="s">
        <v>285</v>
      </c>
      <c r="B94" s="46" t="s">
        <v>103</v>
      </c>
      <c r="C94" s="58" t="s">
        <v>104</v>
      </c>
      <c r="D94" s="120"/>
      <c r="E94" s="120">
        <v>9724138.9800000004</v>
      </c>
      <c r="F94" s="120"/>
      <c r="G94" s="124">
        <f>SUM(D94:F94)</f>
        <v>9724138.9800000004</v>
      </c>
    </row>
    <row r="95" spans="1:7" s="3" customFormat="1" ht="12">
      <c r="A95" s="45" t="s">
        <v>294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9499999999999993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305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>
      <c r="A98" s="48" t="s">
        <v>306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240</v>
      </c>
      <c r="B99" s="46" t="s">
        <v>109</v>
      </c>
      <c r="C99" s="58"/>
      <c r="D99" s="118">
        <f>D101-D102</f>
        <v>0</v>
      </c>
      <c r="E99" s="118">
        <f>E101-E102</f>
        <v>-431352.25</v>
      </c>
      <c r="F99" s="118">
        <f>F101-F102</f>
        <v>0</v>
      </c>
      <c r="G99" s="124">
        <f>SUM(D99:F99)</f>
        <v>-431352.25</v>
      </c>
    </row>
    <row r="100" spans="1:7" s="3" customFormat="1" ht="9.9499999999999993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284</v>
      </c>
      <c r="B101" s="49" t="s">
        <v>110</v>
      </c>
      <c r="C101" s="58" t="s">
        <v>105</v>
      </c>
      <c r="D101" s="119"/>
      <c r="E101" s="119"/>
      <c r="F101" s="119"/>
      <c r="G101" s="124">
        <f>SUM(D101:F101)</f>
        <v>0</v>
      </c>
    </row>
    <row r="102" spans="1:7" s="3" customFormat="1" ht="11.25">
      <c r="A102" s="48" t="s">
        <v>258</v>
      </c>
      <c r="B102" s="46" t="s">
        <v>111</v>
      </c>
      <c r="C102" s="61" t="s">
        <v>112</v>
      </c>
      <c r="D102" s="120"/>
      <c r="E102" s="120">
        <v>431352.25</v>
      </c>
      <c r="F102" s="120"/>
      <c r="G102" s="124">
        <f>SUM(D102:F102)</f>
        <v>431352.25</v>
      </c>
    </row>
    <row r="103" spans="1:7" s="3" customFormat="1" ht="12">
      <c r="A103" s="45" t="s">
        <v>267</v>
      </c>
      <c r="B103" s="49" t="s">
        <v>113</v>
      </c>
      <c r="C103" s="58"/>
      <c r="D103" s="123">
        <f>D105-D106</f>
        <v>0</v>
      </c>
      <c r="E103" s="123">
        <f>E105-E106</f>
        <v>-594203.86</v>
      </c>
      <c r="F103" s="123">
        <f>F105-F106</f>
        <v>-2809.81</v>
      </c>
      <c r="G103" s="124">
        <f>SUM(D103:F103)</f>
        <v>-597013.67000000004</v>
      </c>
    </row>
    <row r="104" spans="1:7" s="3" customFormat="1" ht="9.9499999999999993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255</v>
      </c>
      <c r="B105" s="49" t="s">
        <v>114</v>
      </c>
      <c r="C105" s="58" t="s">
        <v>115</v>
      </c>
      <c r="D105" s="119"/>
      <c r="E105" s="119">
        <v>1504894.31</v>
      </c>
      <c r="F105" s="119">
        <v>440718.46</v>
      </c>
      <c r="G105" s="124">
        <f>SUM(D105:F105)</f>
        <v>1945612.77</v>
      </c>
    </row>
    <row r="106" spans="1:7" s="3" customFormat="1" ht="11.25">
      <c r="A106" s="64" t="s">
        <v>296</v>
      </c>
      <c r="B106" s="46" t="s">
        <v>116</v>
      </c>
      <c r="C106" s="61" t="s">
        <v>117</v>
      </c>
      <c r="D106" s="120"/>
      <c r="E106" s="120">
        <v>2099098.17</v>
      </c>
      <c r="F106" s="120">
        <v>443528.27</v>
      </c>
      <c r="G106" s="124">
        <f>SUM(D106:F106)</f>
        <v>2542626.44</v>
      </c>
    </row>
    <row r="107" spans="1:7" s="3" customFormat="1" ht="24">
      <c r="A107" s="45" t="s">
        <v>295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9499999999999993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242</v>
      </c>
      <c r="B109" s="49" t="s">
        <v>119</v>
      </c>
      <c r="C109" s="58" t="s">
        <v>120</v>
      </c>
      <c r="D109" s="119"/>
      <c r="E109" s="119">
        <v>10795587.279999999</v>
      </c>
      <c r="F109" s="119">
        <v>353291.94</v>
      </c>
      <c r="G109" s="124">
        <f>SUM(D109:F109)</f>
        <v>11148879.220000001</v>
      </c>
    </row>
    <row r="110" spans="1:7" s="3" customFormat="1" ht="12" thickBot="1">
      <c r="A110" s="64" t="s">
        <v>286</v>
      </c>
      <c r="B110" s="62" t="s">
        <v>121</v>
      </c>
      <c r="C110" s="63" t="s">
        <v>120</v>
      </c>
      <c r="D110" s="121"/>
      <c r="E110" s="121">
        <v>10795587.279999999</v>
      </c>
      <c r="F110" s="121">
        <v>353291.94</v>
      </c>
      <c r="G110" s="122">
        <f>SUM(D110:F110)</f>
        <v>11148879.220000001</v>
      </c>
    </row>
    <row r="111" spans="1:7" s="3" customFormat="1" ht="12.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.2" customHeight="1">
      <c r="A112" s="13"/>
      <c r="B112" s="14" t="s">
        <v>5</v>
      </c>
      <c r="C112" s="154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.2" customHeight="1">
      <c r="A113" s="23" t="s">
        <v>49</v>
      </c>
      <c r="B113" s="19" t="s">
        <v>9</v>
      </c>
      <c r="C113" s="155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.2" customHeight="1">
      <c r="A114" s="23"/>
      <c r="B114" s="19" t="s">
        <v>12</v>
      </c>
      <c r="C114" s="156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.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268</v>
      </c>
      <c r="B116" s="46" t="s">
        <v>123</v>
      </c>
      <c r="C116" s="67"/>
      <c r="D116" s="147">
        <f>D117-D147</f>
        <v>0</v>
      </c>
      <c r="E116" s="147">
        <f>E117-E147</f>
        <v>10041489.210000001</v>
      </c>
      <c r="F116" s="147">
        <f>F117-F147</f>
        <v>2086.8000000000002</v>
      </c>
      <c r="G116" s="100">
        <f>SUM(D116:F116)</f>
        <v>10043576.01</v>
      </c>
    </row>
    <row r="117" spans="1:7" s="3" customFormat="1" ht="24">
      <c r="A117" s="68" t="s">
        <v>241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19135527.850000001</v>
      </c>
      <c r="F117" s="144">
        <f>F118+F122+F126+F130+F134+F138</f>
        <v>-57875.88</v>
      </c>
      <c r="G117" s="104">
        <f>SUM(D117:F117)</f>
        <v>19077651.969999999</v>
      </c>
    </row>
    <row r="118" spans="1:7" s="3" customFormat="1" ht="12">
      <c r="A118" s="45" t="s">
        <v>243</v>
      </c>
      <c r="B118" s="46" t="s">
        <v>104</v>
      </c>
      <c r="C118" s="74"/>
      <c r="D118" s="118">
        <f>D120-D121</f>
        <v>0</v>
      </c>
      <c r="E118" s="118">
        <f>E120-E121</f>
        <v>0</v>
      </c>
      <c r="F118" s="118">
        <f>F120-F121</f>
        <v>0</v>
      </c>
      <c r="G118" s="104">
        <f>SUM(D118:F118)</f>
        <v>0</v>
      </c>
    </row>
    <row r="119" spans="1:7" s="3" customFormat="1" ht="9.9499999999999993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287</v>
      </c>
      <c r="B120" s="49" t="s">
        <v>125</v>
      </c>
      <c r="C120" s="58" t="s">
        <v>126</v>
      </c>
      <c r="D120" s="119">
        <v>103592.5</v>
      </c>
      <c r="E120" s="119">
        <v>15663350.5</v>
      </c>
      <c r="F120" s="119">
        <v>751034.74</v>
      </c>
      <c r="G120" s="111">
        <f>SUM(D120:F120)</f>
        <v>16517977.74</v>
      </c>
    </row>
    <row r="121" spans="1:7" s="3" customFormat="1" ht="11.25">
      <c r="A121" s="64" t="s">
        <v>245</v>
      </c>
      <c r="B121" s="46" t="s">
        <v>127</v>
      </c>
      <c r="C121" s="61" t="s">
        <v>128</v>
      </c>
      <c r="D121" s="120">
        <v>103592.5</v>
      </c>
      <c r="E121" s="128">
        <v>15663350.5</v>
      </c>
      <c r="F121" s="128">
        <v>751034.74</v>
      </c>
      <c r="G121" s="104">
        <f>SUM(D121:F121)</f>
        <v>16517977.74</v>
      </c>
    </row>
    <row r="122" spans="1:7" s="3" customFormat="1" ht="12">
      <c r="A122" s="70" t="s">
        <v>307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9499999999999993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244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9499999999999993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269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246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9499999999999993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227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>
      <c r="A133" s="38" t="s">
        <v>232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>
      <c r="A134" s="70" t="s">
        <v>226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9499999999999993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270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247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297</v>
      </c>
      <c r="B138" s="46" t="s">
        <v>150</v>
      </c>
      <c r="C138" s="51"/>
      <c r="D138" s="112">
        <f>D140-D141</f>
        <v>0</v>
      </c>
      <c r="E138" s="112">
        <f>E140-E141</f>
        <v>19135527.850000001</v>
      </c>
      <c r="F138" s="112">
        <f>F140-F141</f>
        <v>-57875.88</v>
      </c>
      <c r="G138" s="104">
        <f>SUM(D138:F138)</f>
        <v>19077651.969999999</v>
      </c>
    </row>
    <row r="139" spans="1:7" s="3" customFormat="1" ht="9.9499999999999993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256</v>
      </c>
      <c r="B140" s="49" t="s">
        <v>151</v>
      </c>
      <c r="C140" s="47" t="s">
        <v>152</v>
      </c>
      <c r="D140" s="102">
        <v>103592.5</v>
      </c>
      <c r="E140" s="102">
        <v>34541487.390000001</v>
      </c>
      <c r="F140" s="119">
        <v>616018.57999999996</v>
      </c>
      <c r="G140" s="111">
        <f>SUM(D140:F140)</f>
        <v>35261098.469999999</v>
      </c>
    </row>
    <row r="141" spans="1:7" s="3" customFormat="1" ht="12" thickBot="1">
      <c r="A141" s="48" t="s">
        <v>248</v>
      </c>
      <c r="B141" s="62" t="s">
        <v>153</v>
      </c>
      <c r="C141" s="73" t="s">
        <v>154</v>
      </c>
      <c r="D141" s="129">
        <v>103592.5</v>
      </c>
      <c r="E141" s="129">
        <v>15405959.539999999</v>
      </c>
      <c r="F141" s="121">
        <v>673894.46</v>
      </c>
      <c r="G141" s="122">
        <f>SUM(D141:F141)</f>
        <v>16183446.5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4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5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16" s="3" customFormat="1" ht="12" customHeight="1">
      <c r="A145" s="23"/>
      <c r="B145" s="19" t="s">
        <v>12</v>
      </c>
      <c r="C145" s="156"/>
      <c r="D145" s="24" t="s">
        <v>13</v>
      </c>
      <c r="E145" s="20" t="s">
        <v>199</v>
      </c>
      <c r="F145" s="21" t="s">
        <v>202</v>
      </c>
      <c r="G145" s="75"/>
    </row>
    <row r="146" spans="1:16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16" s="3" customFormat="1" ht="11.25">
      <c r="A147" s="65" t="s">
        <v>249</v>
      </c>
      <c r="B147" s="49" t="s">
        <v>126</v>
      </c>
      <c r="C147" s="47"/>
      <c r="D147" s="143">
        <f>D148+D152+D156</f>
        <v>0</v>
      </c>
      <c r="E147" s="143">
        <f>E148+E152+E156</f>
        <v>9094038.6400000006</v>
      </c>
      <c r="F147" s="143">
        <f>F148+F152+F156</f>
        <v>-59962.68</v>
      </c>
      <c r="G147" s="100">
        <f>SUM(D147:F147)</f>
        <v>9034075.9600000009</v>
      </c>
    </row>
    <row r="148" spans="1:16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16" s="3" customFormat="1" ht="9.9499999999999993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16" s="3" customFormat="1" ht="11.25">
      <c r="A150" s="38" t="s">
        <v>288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16" s="3" customFormat="1" ht="11.25">
      <c r="A151" s="64" t="s">
        <v>289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16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16" s="3" customFormat="1" ht="9.9499999999999993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16" s="3" customFormat="1" ht="11.25">
      <c r="A154" s="72" t="s">
        <v>272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16" s="3" customFormat="1" ht="11.25">
      <c r="A155" s="64" t="s">
        <v>274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16" s="3" customFormat="1" ht="12">
      <c r="A156" s="59" t="s">
        <v>271</v>
      </c>
      <c r="B156" s="46" t="s">
        <v>142</v>
      </c>
      <c r="C156" s="47"/>
      <c r="D156" s="112">
        <f>D158-D159</f>
        <v>0</v>
      </c>
      <c r="E156" s="112">
        <f>E158-E159</f>
        <v>9094038.6400000006</v>
      </c>
      <c r="F156" s="112">
        <f>F158-F159</f>
        <v>-59962.68</v>
      </c>
      <c r="G156" s="104">
        <f>SUM(D156:F156)</f>
        <v>9034075.9600000009</v>
      </c>
    </row>
    <row r="157" spans="1:16" s="3" customFormat="1" ht="9.9499999999999993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273</v>
      </c>
      <c r="B158" s="49" t="s">
        <v>166</v>
      </c>
      <c r="C158" s="47" t="s">
        <v>167</v>
      </c>
      <c r="D158" s="102">
        <v>103592.5</v>
      </c>
      <c r="E158" s="102">
        <v>51188090.909999996</v>
      </c>
      <c r="F158" s="119">
        <v>501313.52</v>
      </c>
      <c r="G158" s="111">
        <f>SUM(D158:F158)</f>
        <v>51792996.93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290</v>
      </c>
      <c r="B159" s="62" t="s">
        <v>168</v>
      </c>
      <c r="C159" s="73" t="s">
        <v>169</v>
      </c>
      <c r="D159" s="129">
        <v>103592.5</v>
      </c>
      <c r="E159" s="129">
        <v>42094052.270000003</v>
      </c>
      <c r="F159" s="121">
        <v>561276.19999999995</v>
      </c>
      <c r="G159" s="122">
        <f>SUM(D159:F159)</f>
        <v>42758920.969999999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.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0" s="80" customFormat="1" ht="22.5">
      <c r="A161" s="79" t="s">
        <v>190</v>
      </c>
      <c r="B161" s="153" t="s">
        <v>212</v>
      </c>
      <c r="C161" s="153"/>
      <c r="D161" s="153"/>
      <c r="E161" s="94" t="s">
        <v>183</v>
      </c>
      <c r="F161" s="92"/>
      <c r="G161" s="99" t="s">
        <v>211</v>
      </c>
    </row>
    <row r="162" spans="1:10" s="80" customFormat="1" ht="9.75" customHeight="1">
      <c r="A162" s="81" t="s">
        <v>186</v>
      </c>
      <c r="B162" s="152" t="s">
        <v>185</v>
      </c>
      <c r="C162" s="152"/>
      <c r="D162" s="152"/>
      <c r="F162" s="81" t="s">
        <v>184</v>
      </c>
      <c r="G162" s="98" t="s">
        <v>185</v>
      </c>
    </row>
    <row r="163" spans="1:10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57"/>
      <c r="C164" s="157"/>
      <c r="D164" s="157"/>
      <c r="E164" s="157"/>
      <c r="F164" s="157"/>
      <c r="G164" s="157"/>
      <c r="H164" s="84"/>
      <c r="I164" s="84"/>
      <c r="J164" s="84"/>
    </row>
    <row r="165" spans="1:10" s="80" customFormat="1" ht="11.25" customHeight="1">
      <c r="A165" s="84"/>
      <c r="B165" s="152" t="s">
        <v>182</v>
      </c>
      <c r="C165" s="152"/>
      <c r="D165" s="152"/>
      <c r="E165" s="152"/>
      <c r="F165" s="152"/>
      <c r="G165" s="152"/>
      <c r="H165" s="84"/>
      <c r="J165" s="84"/>
    </row>
    <row r="166" spans="1:10" s="80" customFormat="1" ht="19.5" customHeight="1">
      <c r="A166" s="85" t="s">
        <v>187</v>
      </c>
      <c r="B166" s="153"/>
      <c r="C166" s="153"/>
      <c r="D166" s="153"/>
      <c r="E166" s="86"/>
      <c r="F166" s="153"/>
      <c r="G166" s="153"/>
      <c r="I166" s="84"/>
      <c r="J166" s="84"/>
    </row>
    <row r="167" spans="1:10" s="80" customFormat="1" ht="10.5" customHeight="1">
      <c r="A167" s="85" t="s">
        <v>188</v>
      </c>
      <c r="B167" s="152" t="s">
        <v>189</v>
      </c>
      <c r="C167" s="152"/>
      <c r="D167" s="152"/>
      <c r="E167" s="87" t="s">
        <v>184</v>
      </c>
      <c r="F167" s="152" t="s">
        <v>185</v>
      </c>
      <c r="G167" s="152"/>
      <c r="I167" s="84"/>
      <c r="J167" s="84"/>
    </row>
    <row r="168" spans="1:10" s="80" customFormat="1" ht="30" customHeight="1">
      <c r="A168" s="79" t="s">
        <v>191</v>
      </c>
      <c r="B168" s="153"/>
      <c r="C168" s="153"/>
      <c r="D168" s="153"/>
      <c r="E168" s="153"/>
      <c r="F168" s="153"/>
      <c r="G168" s="99"/>
    </row>
    <row r="169" spans="1:10" s="80" customFormat="1" ht="10.5" customHeight="1">
      <c r="A169" s="81" t="s">
        <v>186</v>
      </c>
      <c r="B169" s="152" t="s">
        <v>189</v>
      </c>
      <c r="C169" s="152"/>
      <c r="D169" s="152"/>
      <c r="E169" s="152" t="s">
        <v>185</v>
      </c>
      <c r="F169" s="152"/>
      <c r="G169" s="81" t="s">
        <v>192</v>
      </c>
    </row>
    <row r="170" spans="1:10" s="80" customFormat="1" ht="9.75" customHeight="1">
      <c r="A170" s="82"/>
      <c r="B170" s="82"/>
      <c r="C170" s="82"/>
      <c r="F170" s="82"/>
      <c r="G170" s="82"/>
    </row>
    <row r="171" spans="1:10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10" s="91" customFormat="1">
      <c r="A172" s="90"/>
      <c r="B172" s="90"/>
      <c r="C172" s="90"/>
      <c r="D172" s="90"/>
      <c r="E172" s="90"/>
    </row>
  </sheetData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2:C114"/>
    <mergeCell ref="C143:C145"/>
    <mergeCell ref="B164:G164"/>
    <mergeCell ref="B165:G165"/>
    <mergeCell ref="B161:D161"/>
    <mergeCell ref="B162:D162"/>
    <mergeCell ref="B169:D169"/>
    <mergeCell ref="E169:F169"/>
    <mergeCell ref="B166:D166"/>
    <mergeCell ref="B167:D167"/>
    <mergeCell ref="F166:G166"/>
    <mergeCell ref="F167:G167"/>
    <mergeCell ref="B168:D168"/>
    <mergeCell ref="E168:F16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2011-06-24T08:15:11Z</dcterms:created>
  <dcterms:modified xsi:type="dcterms:W3CDTF">2016-02-20T08:01:46Z</dcterms:modified>
</cp:coreProperties>
</file>